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<sst xmlns="http://schemas.openxmlformats.org/spreadsheetml/2006/main" count="78" uniqueCount="59">
  <si>
    <t>Cargill</t>
  </si>
  <si>
    <t>Precio</t>
  </si>
  <si>
    <t>Porcentaje</t>
  </si>
  <si>
    <t>Fecha</t>
  </si>
  <si>
    <t>Valor</t>
  </si>
  <si>
    <t>Precio de referencia</t>
  </si>
  <si>
    <t>Maltería Quilmes</t>
  </si>
  <si>
    <t>Proteína</t>
  </si>
  <si>
    <t>Quilmes</t>
  </si>
  <si>
    <t>P.9</t>
  </si>
  <si>
    <t>P.9,1</t>
  </si>
  <si>
    <t>P.9,2</t>
  </si>
  <si>
    <t>P.9,3</t>
  </si>
  <si>
    <t>P.9,4</t>
  </si>
  <si>
    <t>P.9,5</t>
  </si>
  <si>
    <t>P.9,6</t>
  </si>
  <si>
    <t>P.9,7</t>
  </si>
  <si>
    <t>P.9,8</t>
  </si>
  <si>
    <t>P.9,9</t>
  </si>
  <si>
    <t>P.10</t>
  </si>
  <si>
    <t>P.10,1</t>
  </si>
  <si>
    <t>P.10,2</t>
  </si>
  <si>
    <t>P.10,3</t>
  </si>
  <si>
    <t>P.10,4</t>
  </si>
  <si>
    <t>P.10,5</t>
  </si>
  <si>
    <t>P.10,6</t>
  </si>
  <si>
    <t>P.10,7</t>
  </si>
  <si>
    <t>P.10,8</t>
  </si>
  <si>
    <t>P.10,9</t>
  </si>
  <si>
    <t>P.11</t>
  </si>
  <si>
    <t>P,11,1</t>
  </si>
  <si>
    <t>P.11,2</t>
  </si>
  <si>
    <t>P.11,3</t>
  </si>
  <si>
    <t>P.11,4</t>
  </si>
  <si>
    <t>P.11,5</t>
  </si>
  <si>
    <t>P.11,6</t>
  </si>
  <si>
    <t>P.11,7</t>
  </si>
  <si>
    <t>P.11,8</t>
  </si>
  <si>
    <t>P.11,9</t>
  </si>
  <si>
    <t>P.12</t>
  </si>
  <si>
    <t>P.12,1</t>
  </si>
  <si>
    <t>P.12,2</t>
  </si>
  <si>
    <t>P.12,3</t>
  </si>
  <si>
    <t>P.12,4</t>
  </si>
  <si>
    <t>P.12,5</t>
  </si>
  <si>
    <t>P.12,6</t>
  </si>
  <si>
    <t>P.12,7</t>
  </si>
  <si>
    <t>P.12,8</t>
  </si>
  <si>
    <t>P.12,9</t>
  </si>
  <si>
    <t>P.13</t>
  </si>
  <si>
    <t xml:space="preserve">Porcentaje </t>
  </si>
  <si>
    <t>Nota: modificar sólo celdas en color azul</t>
  </si>
  <si>
    <t>Trigo CBOT Dic.2013</t>
  </si>
  <si>
    <t>Cebada Matba Ene.2014</t>
  </si>
  <si>
    <t>Trigo CBOT Dic.2013 (-23%)</t>
  </si>
  <si>
    <t>Toepfer</t>
  </si>
  <si>
    <t>Trigo CBOT Marzo 2014</t>
  </si>
  <si>
    <t>Trigo CBOT Marzo 2013 (-23%)</t>
  </si>
  <si>
    <t>Descuento 1%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</si>
</sst>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%"/>
    <numFmt numFmtId="166" formatCode="0.000"/>
    <numFmt numFmtId="167" formatCode="0.00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65" fontId="0" fillId="0" borderId="0" xfId="19" applyNumberFormat="1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7"/>
  <sheetViews>
    <sheetView tabSelected="1" workbookViewId="0" topLeftCell="A22">
      <selection activeCell="I14" sqref="I14"/>
    </sheetView>
  </sheetViews>
  <sheetFormatPr defaultColWidth="11.421875" defaultRowHeight="12.75"/>
  <cols>
    <col min="2" max="2" width="26.7109375" style="0" customWidth="1"/>
  </cols>
  <sheetData>
    <row r="2" ht="12.75">
      <c r="B2" t="s">
        <v>51</v>
      </c>
    </row>
    <row r="4" spans="3:4" ht="12.75">
      <c r="C4" t="s">
        <v>1</v>
      </c>
      <c r="D4" t="s">
        <v>3</v>
      </c>
    </row>
    <row r="5" spans="2:6" ht="12.75">
      <c r="B5" t="s">
        <v>53</v>
      </c>
      <c r="C5" s="4">
        <v>157</v>
      </c>
      <c r="D5" s="5">
        <v>41606</v>
      </c>
      <c r="F5" t="s">
        <v>58</v>
      </c>
    </row>
    <row r="6" spans="2:6" ht="12.75">
      <c r="B6" t="s">
        <v>56</v>
      </c>
      <c r="C6" s="4">
        <v>243.8</v>
      </c>
      <c r="D6" s="5">
        <v>41605</v>
      </c>
      <c r="F6">
        <f>1*C6/100</f>
        <v>2.438</v>
      </c>
    </row>
    <row r="7" spans="2:8" ht="12.75">
      <c r="B7" t="s">
        <v>57</v>
      </c>
      <c r="C7" s="2">
        <f>C6-(23*C6/100)</f>
        <v>187.726</v>
      </c>
      <c r="D7" s="1"/>
      <c r="H7" s="3"/>
    </row>
    <row r="8" spans="2:4" ht="12.75">
      <c r="B8" t="s">
        <v>52</v>
      </c>
      <c r="C8" s="4">
        <v>239.3</v>
      </c>
      <c r="D8" s="5">
        <v>41605</v>
      </c>
    </row>
    <row r="9" spans="2:3" ht="12.75">
      <c r="B9" t="s">
        <v>54</v>
      </c>
      <c r="C9" s="2">
        <f>C8-(23*C8/100)</f>
        <v>184.261</v>
      </c>
    </row>
    <row r="10" ht="12.75">
      <c r="G10" s="6" t="s">
        <v>55</v>
      </c>
    </row>
    <row r="11" spans="2:9" ht="12.75">
      <c r="B11" s="6" t="s">
        <v>0</v>
      </c>
      <c r="C11" s="6" t="s">
        <v>1</v>
      </c>
      <c r="D11" s="6" t="s">
        <v>2</v>
      </c>
      <c r="E11" s="6" t="s">
        <v>4</v>
      </c>
      <c r="G11" s="6" t="s">
        <v>1</v>
      </c>
      <c r="H11" s="6" t="s">
        <v>2</v>
      </c>
      <c r="I11" s="6" t="s">
        <v>4</v>
      </c>
    </row>
    <row r="12" spans="3:9" ht="12.75">
      <c r="C12" s="2">
        <f>+C5-2</f>
        <v>155</v>
      </c>
      <c r="D12">
        <v>50</v>
      </c>
      <c r="E12" s="2">
        <f>+(C12*0.5)+15</f>
        <v>92.5</v>
      </c>
      <c r="G12" s="2">
        <f>C5+25</f>
        <v>182</v>
      </c>
      <c r="H12">
        <v>40</v>
      </c>
      <c r="I12" s="2">
        <f>+G12*0.4</f>
        <v>72.8</v>
      </c>
    </row>
    <row r="13" spans="3:9" ht="12.75">
      <c r="C13" s="2">
        <f>+C9</f>
        <v>184.261</v>
      </c>
      <c r="D13">
        <v>50</v>
      </c>
      <c r="E13" s="2">
        <f>+C13*0.5</f>
        <v>92.1305</v>
      </c>
      <c r="G13" s="2">
        <f>+C9-5</f>
        <v>179.261</v>
      </c>
      <c r="H13">
        <v>60</v>
      </c>
      <c r="I13" s="2">
        <f>+G13*0.6</f>
        <v>107.55659999999999</v>
      </c>
    </row>
    <row r="14" spans="3:9" ht="12.75">
      <c r="C14" t="s">
        <v>5</v>
      </c>
      <c r="E14" s="2">
        <f>SUM(E12:E13)</f>
        <v>184.63049999999998</v>
      </c>
      <c r="G14" t="s">
        <v>5</v>
      </c>
      <c r="I14" s="2">
        <f>SUM(I12:I13)</f>
        <v>180.3566</v>
      </c>
    </row>
    <row r="18" spans="2:5" ht="12.75">
      <c r="B18" s="6" t="s">
        <v>6</v>
      </c>
      <c r="C18" s="6" t="s">
        <v>1</v>
      </c>
      <c r="D18" s="6" t="s">
        <v>2</v>
      </c>
      <c r="E18" s="6" t="s">
        <v>4</v>
      </c>
    </row>
    <row r="19" spans="3:5" ht="12.75">
      <c r="C19" s="2">
        <f>+C6-F6</f>
        <v>241.36200000000002</v>
      </c>
      <c r="D19">
        <v>71</v>
      </c>
      <c r="E19" s="2">
        <f>+C19*0.71</f>
        <v>171.36702</v>
      </c>
    </row>
    <row r="20" spans="3:5" ht="12.75">
      <c r="C20" t="s">
        <v>5</v>
      </c>
      <c r="E20" s="2">
        <f>+E19</f>
        <v>171.36702</v>
      </c>
    </row>
    <row r="25" spans="3:8" ht="12.75">
      <c r="C25" s="6" t="s">
        <v>50</v>
      </c>
      <c r="D25" s="6" t="s">
        <v>2</v>
      </c>
      <c r="E25" s="6" t="s">
        <v>1</v>
      </c>
      <c r="F25" s="6" t="s">
        <v>1</v>
      </c>
      <c r="G25" s="6" t="s">
        <v>2</v>
      </c>
      <c r="H25" s="6" t="s">
        <v>1</v>
      </c>
    </row>
    <row r="26" spans="2:8" ht="12.75">
      <c r="B26" s="7" t="s">
        <v>7</v>
      </c>
      <c r="C26" s="6" t="s">
        <v>8</v>
      </c>
      <c r="D26" s="6" t="s">
        <v>0</v>
      </c>
      <c r="E26" s="6" t="s">
        <v>8</v>
      </c>
      <c r="F26" s="6" t="s">
        <v>0</v>
      </c>
      <c r="G26" s="6" t="s">
        <v>55</v>
      </c>
      <c r="H26" s="6" t="s">
        <v>55</v>
      </c>
    </row>
    <row r="27" spans="2:8" ht="12.75">
      <c r="B27" s="2" t="s">
        <v>9</v>
      </c>
      <c r="C27" s="8">
        <f aca="true" t="shared" si="0" ref="C27:C40">SUM(C28-0.006)</f>
        <v>0.9099999999999999</v>
      </c>
      <c r="E27" s="2">
        <f>+E20*C27</f>
        <v>155.94398819999998</v>
      </c>
      <c r="G27" s="9">
        <v>0.95</v>
      </c>
      <c r="H27" s="2">
        <f>+I14*G27</f>
        <v>171.33876999999998</v>
      </c>
    </row>
    <row r="28" spans="2:8" ht="12.75">
      <c r="B28" t="s">
        <v>10</v>
      </c>
      <c r="C28" s="8">
        <f t="shared" si="0"/>
        <v>0.9159999999999999</v>
      </c>
      <c r="E28" s="2">
        <f>+E20*C28</f>
        <v>156.97219031999998</v>
      </c>
      <c r="G28" s="9">
        <v>0.95</v>
      </c>
      <c r="H28" s="2">
        <f>+I14*G27</f>
        <v>171.33876999999998</v>
      </c>
    </row>
    <row r="29" spans="2:8" ht="12.75">
      <c r="B29" t="s">
        <v>11</v>
      </c>
      <c r="C29" s="8">
        <f t="shared" si="0"/>
        <v>0.9219999999999999</v>
      </c>
      <c r="E29" s="2">
        <f>+E20*C29</f>
        <v>158.00039243999998</v>
      </c>
      <c r="G29" s="9">
        <v>0.95</v>
      </c>
      <c r="H29" s="2">
        <f>+I14*G29</f>
        <v>171.33876999999998</v>
      </c>
    </row>
    <row r="30" spans="2:8" ht="12.75">
      <c r="B30" t="s">
        <v>12</v>
      </c>
      <c r="C30" s="8">
        <f t="shared" si="0"/>
        <v>0.9279999999999999</v>
      </c>
      <c r="E30" s="2">
        <f>+E20*C30</f>
        <v>159.02859456</v>
      </c>
      <c r="G30" s="9">
        <v>0.95</v>
      </c>
      <c r="H30" s="2">
        <f>+I14*G29</f>
        <v>171.33876999999998</v>
      </c>
    </row>
    <row r="31" spans="2:8" ht="12.75">
      <c r="B31" t="s">
        <v>13</v>
      </c>
      <c r="C31" s="8">
        <f t="shared" si="0"/>
        <v>0.9339999999999999</v>
      </c>
      <c r="E31" s="2">
        <f>+E20*C31</f>
        <v>160.05679668</v>
      </c>
      <c r="G31" s="9">
        <v>0.95</v>
      </c>
      <c r="H31" s="2">
        <f>+I14*G31</f>
        <v>171.33876999999998</v>
      </c>
    </row>
    <row r="32" spans="2:8" ht="12.75">
      <c r="B32" t="s">
        <v>14</v>
      </c>
      <c r="C32" s="8">
        <f t="shared" si="0"/>
        <v>0.94</v>
      </c>
      <c r="D32" s="9">
        <v>1</v>
      </c>
      <c r="E32" s="2">
        <f>+E20*C32</f>
        <v>161.0849988</v>
      </c>
      <c r="F32" s="2">
        <f>+E14</f>
        <v>184.63049999999998</v>
      </c>
      <c r="G32" s="9">
        <v>0.97</v>
      </c>
      <c r="H32" s="2">
        <f>+I14*G32</f>
        <v>174.945902</v>
      </c>
    </row>
    <row r="33" spans="2:8" ht="12.75">
      <c r="B33" t="s">
        <v>15</v>
      </c>
      <c r="C33" s="8">
        <f t="shared" si="0"/>
        <v>0.946</v>
      </c>
      <c r="D33" s="9">
        <v>1</v>
      </c>
      <c r="E33" s="2">
        <f>+E20*C33</f>
        <v>162.11320092</v>
      </c>
      <c r="F33" s="2">
        <f>+E14</f>
        <v>184.63049999999998</v>
      </c>
      <c r="G33" s="9">
        <v>0.97</v>
      </c>
      <c r="H33" s="2">
        <f>+I14*G33</f>
        <v>174.945902</v>
      </c>
    </row>
    <row r="34" spans="2:8" ht="12.75">
      <c r="B34" t="s">
        <v>16</v>
      </c>
      <c r="C34" s="8">
        <f t="shared" si="0"/>
        <v>0.952</v>
      </c>
      <c r="D34" s="9">
        <v>1</v>
      </c>
      <c r="E34" s="2">
        <f>+E20*C34</f>
        <v>163.14140304</v>
      </c>
      <c r="F34" s="2">
        <f>+E14</f>
        <v>184.63049999999998</v>
      </c>
      <c r="G34" s="9">
        <v>0.97</v>
      </c>
      <c r="H34" s="2">
        <f>+I14*G34</f>
        <v>174.945902</v>
      </c>
    </row>
    <row r="35" spans="2:8" ht="12.75">
      <c r="B35" t="s">
        <v>17</v>
      </c>
      <c r="C35" s="8">
        <f t="shared" si="0"/>
        <v>0.958</v>
      </c>
      <c r="D35" s="9">
        <v>1</v>
      </c>
      <c r="E35" s="2">
        <f>+E20*C35</f>
        <v>164.16960516</v>
      </c>
      <c r="F35" s="2">
        <f>+E14</f>
        <v>184.63049999999998</v>
      </c>
      <c r="G35" s="9">
        <v>0.97</v>
      </c>
      <c r="H35" s="2">
        <f>+I14*G35</f>
        <v>174.945902</v>
      </c>
    </row>
    <row r="36" spans="2:8" ht="12.75">
      <c r="B36" s="2" t="s">
        <v>18</v>
      </c>
      <c r="C36" s="8">
        <f t="shared" si="0"/>
        <v>0.964</v>
      </c>
      <c r="D36" s="9">
        <v>1</v>
      </c>
      <c r="E36" s="2">
        <f>+E20*C36</f>
        <v>165.19780727999998</v>
      </c>
      <c r="F36" s="2">
        <f>+E14</f>
        <v>184.63049999999998</v>
      </c>
      <c r="G36" s="9">
        <v>0.97</v>
      </c>
      <c r="H36" s="2">
        <f>+I14*G36</f>
        <v>174.945902</v>
      </c>
    </row>
    <row r="37" spans="2:8" ht="12.75">
      <c r="B37" t="s">
        <v>19</v>
      </c>
      <c r="C37" s="8">
        <f t="shared" si="0"/>
        <v>0.97</v>
      </c>
      <c r="D37" s="9">
        <v>1</v>
      </c>
      <c r="E37" s="2">
        <f>+E20*C37</f>
        <v>166.22600939999998</v>
      </c>
      <c r="F37" s="2">
        <f>+E14</f>
        <v>184.63049999999998</v>
      </c>
      <c r="G37" s="9">
        <v>1</v>
      </c>
      <c r="H37" s="2">
        <f>+I14*G37</f>
        <v>180.3566</v>
      </c>
    </row>
    <row r="38" spans="2:8" ht="12.75">
      <c r="B38" t="s">
        <v>20</v>
      </c>
      <c r="C38" s="8">
        <f t="shared" si="0"/>
        <v>0.976</v>
      </c>
      <c r="D38" s="9">
        <v>1</v>
      </c>
      <c r="E38" s="2">
        <f>+E20*C38</f>
        <v>167.25421151999998</v>
      </c>
      <c r="F38" s="2">
        <f>+E14</f>
        <v>184.63049999999998</v>
      </c>
      <c r="G38" s="9">
        <v>1</v>
      </c>
      <c r="H38" s="2">
        <f>+I14*G38</f>
        <v>180.3566</v>
      </c>
    </row>
    <row r="39" spans="2:8" ht="12.75">
      <c r="B39" t="s">
        <v>21</v>
      </c>
      <c r="C39" s="8">
        <f t="shared" si="0"/>
        <v>0.982</v>
      </c>
      <c r="D39" s="9">
        <v>1</v>
      </c>
      <c r="E39" s="2">
        <f>+E20*C39</f>
        <v>168.28241364</v>
      </c>
      <c r="F39" s="2">
        <f>+E14</f>
        <v>184.63049999999998</v>
      </c>
      <c r="G39" s="9">
        <v>1</v>
      </c>
      <c r="H39" s="2">
        <f>+I14*G39</f>
        <v>180.3566</v>
      </c>
    </row>
    <row r="40" spans="2:8" ht="12.75">
      <c r="B40" t="s">
        <v>22</v>
      </c>
      <c r="C40" s="8">
        <f t="shared" si="0"/>
        <v>0.988</v>
      </c>
      <c r="D40" s="9">
        <v>1</v>
      </c>
      <c r="E40" s="2">
        <f>+E20*C40</f>
        <v>169.31061576</v>
      </c>
      <c r="F40" s="2">
        <f>+E14</f>
        <v>184.63049999999998</v>
      </c>
      <c r="G40" s="9">
        <v>1</v>
      </c>
      <c r="H40" s="2">
        <f>+I14*G40</f>
        <v>180.3566</v>
      </c>
    </row>
    <row r="41" spans="2:8" ht="12.75">
      <c r="B41" t="s">
        <v>23</v>
      </c>
      <c r="C41" s="8">
        <f>SUM(C42-0.006)</f>
        <v>0.994</v>
      </c>
      <c r="D41" s="9">
        <v>1</v>
      </c>
      <c r="E41" s="2">
        <f>+E20*C41</f>
        <v>170.33881788</v>
      </c>
      <c r="F41" s="2">
        <f>+E14</f>
        <v>184.63049999999998</v>
      </c>
      <c r="G41" s="9">
        <v>1</v>
      </c>
      <c r="H41" s="2">
        <f>+I14*G41</f>
        <v>180.3566</v>
      </c>
    </row>
    <row r="42" spans="2:8" ht="12.75">
      <c r="B42" t="s">
        <v>24</v>
      </c>
      <c r="C42" s="10">
        <v>1</v>
      </c>
      <c r="D42" s="9">
        <v>1</v>
      </c>
      <c r="E42" s="2">
        <f>+E20*C42</f>
        <v>171.36702</v>
      </c>
      <c r="F42" s="2">
        <f>+E14</f>
        <v>184.63049999999998</v>
      </c>
      <c r="G42" s="9">
        <v>1</v>
      </c>
      <c r="H42" s="2">
        <f>+I14*G42</f>
        <v>180.3566</v>
      </c>
    </row>
    <row r="43" spans="2:8" ht="12.75">
      <c r="B43" t="s">
        <v>25</v>
      </c>
      <c r="C43" s="10">
        <v>1</v>
      </c>
      <c r="D43" s="9">
        <v>1</v>
      </c>
      <c r="E43" s="2">
        <f>+E20*C43</f>
        <v>171.36702</v>
      </c>
      <c r="F43" s="2">
        <f>+E14</f>
        <v>184.63049999999998</v>
      </c>
      <c r="G43" s="9">
        <v>1</v>
      </c>
      <c r="H43" s="2">
        <f>+I14*G43</f>
        <v>180.3566</v>
      </c>
    </row>
    <row r="44" spans="2:8" ht="12.75">
      <c r="B44" t="s">
        <v>26</v>
      </c>
      <c r="C44" s="10">
        <v>1</v>
      </c>
      <c r="D44" s="9">
        <v>1</v>
      </c>
      <c r="E44" s="2">
        <f>+E20*C44</f>
        <v>171.36702</v>
      </c>
      <c r="F44" s="2">
        <f>+E14</f>
        <v>184.63049999999998</v>
      </c>
      <c r="G44" s="9">
        <v>1</v>
      </c>
      <c r="H44" s="2">
        <f>+I14*G44</f>
        <v>180.3566</v>
      </c>
    </row>
    <row r="45" spans="2:8" ht="12.75">
      <c r="B45" t="s">
        <v>27</v>
      </c>
      <c r="C45" s="10">
        <v>1</v>
      </c>
      <c r="D45" s="9">
        <v>1</v>
      </c>
      <c r="E45" s="2">
        <f>+E20*C45</f>
        <v>171.36702</v>
      </c>
      <c r="F45" s="2">
        <f>+E14</f>
        <v>184.63049999999998</v>
      </c>
      <c r="G45" s="9">
        <v>1</v>
      </c>
      <c r="H45" s="2">
        <f>+I14*G45</f>
        <v>180.3566</v>
      </c>
    </row>
    <row r="46" spans="2:8" ht="12.75">
      <c r="B46" t="s">
        <v>28</v>
      </c>
      <c r="C46" s="10">
        <v>1</v>
      </c>
      <c r="D46" s="9">
        <v>1</v>
      </c>
      <c r="E46" s="2">
        <f>+E20*C46</f>
        <v>171.36702</v>
      </c>
      <c r="F46" s="2">
        <f>+E14</f>
        <v>184.63049999999998</v>
      </c>
      <c r="G46" s="9">
        <v>1</v>
      </c>
      <c r="H46" s="2">
        <f>+I14*G46</f>
        <v>180.3566</v>
      </c>
    </row>
    <row r="47" spans="2:8" ht="12.75">
      <c r="B47" t="s">
        <v>29</v>
      </c>
      <c r="C47" s="10">
        <v>1</v>
      </c>
      <c r="D47" s="9">
        <v>1</v>
      </c>
      <c r="E47" s="2">
        <f>+E20*C47</f>
        <v>171.36702</v>
      </c>
      <c r="F47" s="2">
        <f>+E14</f>
        <v>184.63049999999998</v>
      </c>
      <c r="G47" s="9">
        <v>1</v>
      </c>
      <c r="H47" s="2">
        <f>+I14*G47</f>
        <v>180.3566</v>
      </c>
    </row>
    <row r="48" spans="2:8" ht="12.75">
      <c r="B48" t="s">
        <v>30</v>
      </c>
      <c r="C48" s="10">
        <v>1</v>
      </c>
      <c r="D48" s="9">
        <v>1</v>
      </c>
      <c r="E48" s="2">
        <f>+E20*C48</f>
        <v>171.36702</v>
      </c>
      <c r="F48" s="2">
        <f>+E14</f>
        <v>184.63049999999998</v>
      </c>
      <c r="G48" s="9">
        <v>0.97</v>
      </c>
      <c r="H48" s="2">
        <f>+I14*G48</f>
        <v>174.945902</v>
      </c>
    </row>
    <row r="49" spans="2:8" ht="12.75">
      <c r="B49" t="s">
        <v>31</v>
      </c>
      <c r="C49" s="10">
        <v>1</v>
      </c>
      <c r="D49" s="9">
        <v>1</v>
      </c>
      <c r="E49" s="2">
        <f>+E20*C49</f>
        <v>171.36702</v>
      </c>
      <c r="F49" s="2">
        <f>+E14</f>
        <v>184.63049999999998</v>
      </c>
      <c r="G49" s="9">
        <v>0.97</v>
      </c>
      <c r="H49" s="2">
        <f>+I14*G49</f>
        <v>174.945902</v>
      </c>
    </row>
    <row r="50" spans="2:8" ht="12.75">
      <c r="B50" t="s">
        <v>32</v>
      </c>
      <c r="C50" s="10">
        <v>1</v>
      </c>
      <c r="D50" s="9">
        <v>1</v>
      </c>
      <c r="E50" s="2">
        <f>+E20*C50</f>
        <v>171.36702</v>
      </c>
      <c r="F50" s="2">
        <f>+E14</f>
        <v>184.63049999999998</v>
      </c>
      <c r="G50" s="9">
        <v>0.97</v>
      </c>
      <c r="H50" s="2">
        <f>+I14*G50</f>
        <v>174.945902</v>
      </c>
    </row>
    <row r="51" spans="2:8" ht="12.75">
      <c r="B51" t="s">
        <v>33</v>
      </c>
      <c r="C51" s="10">
        <v>1</v>
      </c>
      <c r="D51" s="9">
        <v>1</v>
      </c>
      <c r="E51" s="2">
        <f>+E20*C51</f>
        <v>171.36702</v>
      </c>
      <c r="F51" s="2">
        <f>+E14</f>
        <v>184.63049999999998</v>
      </c>
      <c r="G51" s="9">
        <v>0.97</v>
      </c>
      <c r="H51" s="2">
        <f>+I14*G51</f>
        <v>174.945902</v>
      </c>
    </row>
    <row r="52" spans="2:8" ht="12.75">
      <c r="B52" t="s">
        <v>34</v>
      </c>
      <c r="C52" s="10">
        <v>1</v>
      </c>
      <c r="D52" s="9">
        <v>1</v>
      </c>
      <c r="E52" s="2">
        <f>+E20*C52</f>
        <v>171.36702</v>
      </c>
      <c r="F52" s="2">
        <f>+E14</f>
        <v>184.63049999999998</v>
      </c>
      <c r="G52" s="9">
        <v>0.97</v>
      </c>
      <c r="H52" s="2">
        <f>+I14*G52</f>
        <v>174.945902</v>
      </c>
    </row>
    <row r="53" spans="2:8" ht="12.75">
      <c r="B53" t="s">
        <v>35</v>
      </c>
      <c r="C53" s="10">
        <v>1</v>
      </c>
      <c r="D53" s="9">
        <v>1</v>
      </c>
      <c r="E53" s="2">
        <f>+E20*C53</f>
        <v>171.36702</v>
      </c>
      <c r="F53" s="2">
        <f>+E14</f>
        <v>184.63049999999998</v>
      </c>
      <c r="G53" s="9">
        <v>0.95</v>
      </c>
      <c r="H53" s="2">
        <f>+I14*G53</f>
        <v>171.33876999999998</v>
      </c>
    </row>
    <row r="54" spans="2:8" ht="12.75">
      <c r="B54" t="s">
        <v>36</v>
      </c>
      <c r="C54" s="10">
        <v>1</v>
      </c>
      <c r="D54" s="9">
        <v>1</v>
      </c>
      <c r="E54" s="2">
        <f>+E20*C54</f>
        <v>171.36702</v>
      </c>
      <c r="F54" s="2">
        <f>+E14</f>
        <v>184.63049999999998</v>
      </c>
      <c r="G54" s="9">
        <v>0.95</v>
      </c>
      <c r="H54" s="2">
        <f>+I14*G54</f>
        <v>171.33876999999998</v>
      </c>
    </row>
    <row r="55" spans="2:8" ht="12.75">
      <c r="B55" t="s">
        <v>37</v>
      </c>
      <c r="C55" s="10">
        <v>1</v>
      </c>
      <c r="D55" s="9">
        <v>1</v>
      </c>
      <c r="E55" s="2">
        <f>+E20*C55</f>
        <v>171.36702</v>
      </c>
      <c r="F55" s="2">
        <f>+E14</f>
        <v>184.63049999999998</v>
      </c>
      <c r="G55" s="9">
        <v>0.95</v>
      </c>
      <c r="H55" s="2">
        <f>+I14*G55</f>
        <v>171.33876999999998</v>
      </c>
    </row>
    <row r="56" spans="2:8" ht="12.75">
      <c r="B56" t="s">
        <v>38</v>
      </c>
      <c r="C56" s="10">
        <v>1</v>
      </c>
      <c r="D56" s="9">
        <v>1</v>
      </c>
      <c r="E56" s="2">
        <f>+E20*C56</f>
        <v>171.36702</v>
      </c>
      <c r="F56" s="2">
        <f>+E14</f>
        <v>184.63049999999998</v>
      </c>
      <c r="G56" s="9">
        <v>0.95</v>
      </c>
      <c r="H56" s="2">
        <f>+I14*G56</f>
        <v>171.33876999999998</v>
      </c>
    </row>
    <row r="57" spans="2:8" ht="12.75">
      <c r="B57" s="2" t="s">
        <v>39</v>
      </c>
      <c r="C57" s="10">
        <v>1</v>
      </c>
      <c r="D57" s="9">
        <v>1</v>
      </c>
      <c r="E57" s="2">
        <f>+E20*C57</f>
        <v>171.36702</v>
      </c>
      <c r="F57" s="2">
        <f>+E14</f>
        <v>184.63049999999998</v>
      </c>
      <c r="G57" s="9">
        <v>0.95</v>
      </c>
      <c r="H57" s="2">
        <f>+I14*G57</f>
        <v>171.33876999999998</v>
      </c>
    </row>
    <row r="58" spans="2:6" ht="12.75">
      <c r="B58" t="s">
        <v>40</v>
      </c>
      <c r="C58" s="8">
        <f>SUM(C57-0.008)</f>
        <v>0.992</v>
      </c>
      <c r="D58" s="9">
        <v>1</v>
      </c>
      <c r="E58" s="2">
        <f>+E20*C58</f>
        <v>169.99608383999998</v>
      </c>
      <c r="F58" s="2">
        <f>+E14</f>
        <v>184.63049999999998</v>
      </c>
    </row>
    <row r="59" spans="2:6" ht="12.75">
      <c r="B59" t="s">
        <v>41</v>
      </c>
      <c r="C59" s="8">
        <f aca="true" t="shared" si="1" ref="C59:C67">SUM(C58-0.008)</f>
        <v>0.984</v>
      </c>
      <c r="D59" s="9">
        <v>1</v>
      </c>
      <c r="E59" s="2">
        <f>+E20*C59</f>
        <v>168.62514768</v>
      </c>
      <c r="F59" s="2">
        <f>+E14</f>
        <v>184.63049999999998</v>
      </c>
    </row>
    <row r="60" spans="2:6" ht="12.75">
      <c r="B60" t="s">
        <v>42</v>
      </c>
      <c r="C60" s="8">
        <f t="shared" si="1"/>
        <v>0.976</v>
      </c>
      <c r="D60" s="9">
        <v>1</v>
      </c>
      <c r="E60" s="2">
        <f>+E20*C60</f>
        <v>167.25421151999998</v>
      </c>
      <c r="F60" s="2">
        <f>+E14</f>
        <v>184.63049999999998</v>
      </c>
    </row>
    <row r="61" spans="2:6" ht="12.75">
      <c r="B61" t="s">
        <v>43</v>
      </c>
      <c r="C61" s="8">
        <f t="shared" si="1"/>
        <v>0.968</v>
      </c>
      <c r="D61" s="9">
        <v>1</v>
      </c>
      <c r="E61" s="2">
        <f>+E20*C61</f>
        <v>165.88327536</v>
      </c>
      <c r="F61" s="2">
        <f>+E14</f>
        <v>184.63049999999998</v>
      </c>
    </row>
    <row r="62" spans="2:6" ht="12.75">
      <c r="B62" t="s">
        <v>44</v>
      </c>
      <c r="C62" s="8">
        <f t="shared" si="1"/>
        <v>0.96</v>
      </c>
      <c r="D62" s="9">
        <v>1</v>
      </c>
      <c r="E62" s="2">
        <f>+E20*C62</f>
        <v>164.51233919999999</v>
      </c>
      <c r="F62" s="2">
        <f>+E14</f>
        <v>184.63049999999998</v>
      </c>
    </row>
    <row r="63" spans="2:6" ht="12.75">
      <c r="B63" t="s">
        <v>45</v>
      </c>
      <c r="C63" s="8">
        <f t="shared" si="1"/>
        <v>0.952</v>
      </c>
      <c r="D63" s="9">
        <v>1</v>
      </c>
      <c r="E63" s="2">
        <f>+E20*C63</f>
        <v>163.14140304</v>
      </c>
      <c r="F63" s="2">
        <f>+E14</f>
        <v>184.63049999999998</v>
      </c>
    </row>
    <row r="64" spans="2:6" ht="12.75">
      <c r="B64" t="s">
        <v>46</v>
      </c>
      <c r="C64" s="8">
        <f t="shared" si="1"/>
        <v>0.944</v>
      </c>
      <c r="D64" s="9">
        <v>1</v>
      </c>
      <c r="E64" s="2">
        <f>+E20*C64</f>
        <v>161.77046688</v>
      </c>
      <c r="F64" s="2">
        <f>+E14</f>
        <v>184.63049999999998</v>
      </c>
    </row>
    <row r="65" spans="2:6" ht="12.75">
      <c r="B65" t="s">
        <v>47</v>
      </c>
      <c r="C65" s="8">
        <f t="shared" si="1"/>
        <v>0.9359999999999999</v>
      </c>
      <c r="D65" s="9">
        <v>1</v>
      </c>
      <c r="E65" s="2">
        <f>+E20*C65</f>
        <v>160.39953071999997</v>
      </c>
      <c r="F65" s="2">
        <f>+E14</f>
        <v>184.63049999999998</v>
      </c>
    </row>
    <row r="66" spans="2:6" ht="12.75">
      <c r="B66" t="s">
        <v>48</v>
      </c>
      <c r="C66" s="8">
        <f t="shared" si="1"/>
        <v>0.9279999999999999</v>
      </c>
      <c r="D66" s="9">
        <v>1</v>
      </c>
      <c r="E66" s="2">
        <f>+E20*C66</f>
        <v>159.02859456</v>
      </c>
      <c r="F66" s="2">
        <f>+E14</f>
        <v>184.63049999999998</v>
      </c>
    </row>
    <row r="67" spans="2:6" ht="12.75">
      <c r="B67" s="2" t="s">
        <v>49</v>
      </c>
      <c r="C67" s="8">
        <f t="shared" si="1"/>
        <v>0.9199999999999999</v>
      </c>
      <c r="D67" s="9">
        <v>1</v>
      </c>
      <c r="E67" s="2">
        <f>+E20*C67</f>
        <v>157.65765839999997</v>
      </c>
      <c r="F67" s="2">
        <f>+E14</f>
        <v>184.63049999999998</v>
      </c>
    </row>
  </sheetData>
  <printOptions/>
  <pageMargins left="0.75" right="0.75" top="1" bottom="1" header="0" footer="0"/>
  <pageSetup horizontalDpi="100" verticalDpi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pro</cp:lastModifiedBy>
  <dcterms:created xsi:type="dcterms:W3CDTF">2012-06-20T21:31:53Z</dcterms:created>
  <dcterms:modified xsi:type="dcterms:W3CDTF">2013-11-29T11:57:17Z</dcterms:modified>
  <cp:category/>
  <cp:version/>
  <cp:contentType/>
  <cp:contentStatus/>
</cp:coreProperties>
</file>